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alesReport_140231" sheetId="1" r:id="rId1"/>
  </sheets>
  <calcPr calcId="0"/>
</workbook>
</file>

<file path=xl/calcChain.xml><?xml version="1.0" encoding="utf-8"?>
<calcChain xmlns="http://schemas.openxmlformats.org/spreadsheetml/2006/main">
  <c r="E40" i="1" l="1"/>
  <c r="F40" i="1"/>
  <c r="E23" i="1"/>
  <c r="F23" i="1"/>
  <c r="E35" i="1"/>
  <c r="F35" i="1"/>
  <c r="E33" i="1"/>
  <c r="F33" i="1"/>
  <c r="E6" i="1"/>
  <c r="F6" i="1"/>
  <c r="E20" i="1"/>
  <c r="F20" i="1"/>
  <c r="E39" i="1"/>
  <c r="F39" i="1"/>
  <c r="E21" i="1"/>
  <c r="F21" i="1"/>
  <c r="E22" i="1"/>
  <c r="F22" i="1"/>
  <c r="E34" i="1"/>
  <c r="F34" i="1"/>
  <c r="E25" i="1"/>
  <c r="F25" i="1"/>
  <c r="E31" i="1"/>
  <c r="F31" i="1"/>
  <c r="E30" i="1"/>
  <c r="F30" i="1"/>
  <c r="E16" i="1"/>
  <c r="F16" i="1"/>
  <c r="E15" i="1"/>
  <c r="F15" i="1"/>
  <c r="E29" i="1"/>
  <c r="F29" i="1"/>
  <c r="E32" i="1"/>
  <c r="F32" i="1"/>
  <c r="E38" i="1"/>
  <c r="F38" i="1"/>
  <c r="E42" i="1"/>
  <c r="F42" i="1"/>
  <c r="E5" i="1"/>
  <c r="F5" i="1"/>
  <c r="E12" i="1"/>
  <c r="F12" i="1"/>
  <c r="E28" i="1"/>
  <c r="F28" i="1"/>
  <c r="E18" i="1"/>
  <c r="F18" i="1"/>
  <c r="E24" i="1"/>
  <c r="F24" i="1"/>
  <c r="E8" i="1"/>
  <c r="F8" i="1"/>
  <c r="E13" i="1"/>
  <c r="F13" i="1"/>
  <c r="E36" i="1"/>
  <c r="F36" i="1"/>
  <c r="E10" i="1"/>
  <c r="F10" i="1"/>
  <c r="E3" i="1"/>
  <c r="F3" i="1"/>
  <c r="E4" i="1"/>
  <c r="F4" i="1"/>
  <c r="E11" i="1"/>
  <c r="F11" i="1"/>
  <c r="E7" i="1"/>
  <c r="F7" i="1"/>
  <c r="E41" i="1"/>
  <c r="F41" i="1"/>
  <c r="E19" i="1"/>
  <c r="F19" i="1"/>
  <c r="E2" i="1"/>
  <c r="F2" i="1"/>
  <c r="E9" i="1"/>
  <c r="F9" i="1"/>
  <c r="E14" i="1"/>
  <c r="F14" i="1"/>
  <c r="E27" i="1"/>
  <c r="F27" i="1"/>
  <c r="E26" i="1"/>
  <c r="F26" i="1"/>
  <c r="E17" i="1"/>
  <c r="F17" i="1"/>
  <c r="E37" i="1"/>
  <c r="F37" i="1"/>
</calcChain>
</file>

<file path=xl/sharedStrings.xml><?xml version="1.0" encoding="utf-8"?>
<sst xmlns="http://schemas.openxmlformats.org/spreadsheetml/2006/main" count="184" uniqueCount="151">
  <si>
    <t>EBL ID</t>
  </si>
  <si>
    <t>Title</t>
  </si>
  <si>
    <t>Publisher</t>
  </si>
  <si>
    <t>PubDate</t>
  </si>
  <si>
    <t>eISBN13</t>
  </si>
  <si>
    <t>PrintISBN13</t>
  </si>
  <si>
    <t>EBL Category</t>
  </si>
  <si>
    <t>Dewey</t>
  </si>
  <si>
    <t>LCC</t>
  </si>
  <si>
    <t>Spain's Long Shadow : The Black Legend, Off-Whiteness, and Anglo-American Empire</t>
  </si>
  <si>
    <t>University of Minnesota Press</t>
  </si>
  <si>
    <t>Literature</t>
  </si>
  <si>
    <t>PS159.S7D44 2005</t>
  </si>
  <si>
    <t>The Handbook of Economic Sociology, Second Edition</t>
  </si>
  <si>
    <t>Princeton University Press</t>
  </si>
  <si>
    <t>Social Science</t>
  </si>
  <si>
    <t>HM548 .H25 2010</t>
  </si>
  <si>
    <t>The Climate Bonus : Co-benefits of Climate Policy</t>
  </si>
  <si>
    <t>Taylor and Francis</t>
  </si>
  <si>
    <t>Science: Physics; Environmental Studies; Science</t>
  </si>
  <si>
    <t>363.738/74561; 363.73874561</t>
  </si>
  <si>
    <t>QC903 .S587 2013</t>
  </si>
  <si>
    <t>Living Standards and Social Well-Being</t>
  </si>
  <si>
    <t>Questions of Anthropology</t>
  </si>
  <si>
    <t>Bloomsbury Publishing</t>
  </si>
  <si>
    <t>301; 301.01</t>
  </si>
  <si>
    <t>GN33 .Q84 2007</t>
  </si>
  <si>
    <t>A Time for Peace : The Legacy of the Vietnam War</t>
  </si>
  <si>
    <t>Oxford University Press, USA</t>
  </si>
  <si>
    <t>History; Social Science</t>
  </si>
  <si>
    <t>E183.8.V5S36 2006</t>
  </si>
  <si>
    <t>Working-Class War : American Combat Soldiers and Vietnam</t>
  </si>
  <si>
    <t>The University of North Carolina Press</t>
  </si>
  <si>
    <t>History; Agriculture</t>
  </si>
  <si>
    <t>DS558 .A67 1993; S558.A67</t>
  </si>
  <si>
    <t>Making Sense of the Vietnam Wars : Local, National, and Transnational Perspectives</t>
  </si>
  <si>
    <t>History</t>
  </si>
  <si>
    <t>959.704/1; 959.7041</t>
  </si>
  <si>
    <t>DS553.1 .M355 2008</t>
  </si>
  <si>
    <t>Rereading Monika Maron : Text, Counter-Text and Context</t>
  </si>
  <si>
    <t>Peter Lang AG, Internationaler Verlag der Wissenschaften</t>
  </si>
  <si>
    <t>Literature; Fiction</t>
  </si>
  <si>
    <t>PT2673.A4686 Z65 2011</t>
  </si>
  <si>
    <t>Sport Pedagogy : An Introduction for Teaching and Coaching</t>
  </si>
  <si>
    <t>Sport &amp; Recreation</t>
  </si>
  <si>
    <t>796.07; 796/.07</t>
  </si>
  <si>
    <t>GV361 .S64 2013</t>
  </si>
  <si>
    <t>Allies at Odds : America, Europe, and Vietnam, 1961–1968</t>
  </si>
  <si>
    <t>Rowman &amp; Littlefield Publishers</t>
  </si>
  <si>
    <t>959.704/32; 973.923</t>
  </si>
  <si>
    <t>DS557.7.B57 2011</t>
  </si>
  <si>
    <t>International Law Making : Essays in Honour of Jan Klabbers</t>
  </si>
  <si>
    <t>Law</t>
  </si>
  <si>
    <t>KZ3410 .I582 2013</t>
  </si>
  <si>
    <t>Ethnographic Methods</t>
  </si>
  <si>
    <t>GN345 .O72 2011</t>
  </si>
  <si>
    <t>Wellington Koo: China</t>
  </si>
  <si>
    <t>Haus Publishing</t>
  </si>
  <si>
    <t>DS777.15.K66 C54 2008</t>
  </si>
  <si>
    <t>The South China Sea Arbitration : A Chinese Perspective</t>
  </si>
  <si>
    <t>Hart Publishing Limited</t>
  </si>
  <si>
    <t>341.4; 341.4480916472</t>
  </si>
  <si>
    <t>KZ3684.5.A78</t>
  </si>
  <si>
    <t>Environmental Design : An Introduction for Architects and Engineers</t>
  </si>
  <si>
    <t>Architecture</t>
  </si>
  <si>
    <t>720.47; 720/.47</t>
  </si>
  <si>
    <t>NA2542.35.E575 2005eb</t>
  </si>
  <si>
    <t>Introduction to Architectural Science : The Basis of Sustainable Design</t>
  </si>
  <si>
    <t>Engineering; Engineering: Construction; Architecture</t>
  </si>
  <si>
    <t>TH6021 .S965 2014</t>
  </si>
  <si>
    <t>A History of the Oratorio : Vol. 1: The Oratorio in the Baroque Era: Italy, Vienna, Paris</t>
  </si>
  <si>
    <t>Fine Arts</t>
  </si>
  <si>
    <t>782.8/2/09; 782.8209</t>
  </si>
  <si>
    <t>ML3201 .S6</t>
  </si>
  <si>
    <t>China's Foreign Policy</t>
  </si>
  <si>
    <t>Wiley</t>
  </si>
  <si>
    <t>History; Political Science</t>
  </si>
  <si>
    <t>DS740.4; DS750.82</t>
  </si>
  <si>
    <t>Greek Political Imagery from Homer to Aristotle</t>
  </si>
  <si>
    <t>880.9; 880.93581</t>
  </si>
  <si>
    <t>PA3015 .P63 B76 2013</t>
  </si>
  <si>
    <t>Irish Literature: Feminist Perspectives</t>
  </si>
  <si>
    <t>Carysfort Press Limited</t>
  </si>
  <si>
    <t>Social Science; Literature</t>
  </si>
  <si>
    <t>PR8733 .I74 2008</t>
  </si>
  <si>
    <t>BIOS Instant Notes in Biochemistry</t>
  </si>
  <si>
    <t>Science: Biology / Natural History; Science: Anatomy / Physiology; Science</t>
  </si>
  <si>
    <t>572; 612/.015</t>
  </si>
  <si>
    <t>QP518.3.H355 2011</t>
  </si>
  <si>
    <t>Antigone; Oedipus the King; Electra</t>
  </si>
  <si>
    <t>Oxford University Press, UK</t>
  </si>
  <si>
    <t>882/.01</t>
  </si>
  <si>
    <t>PA4414 .A2 K5 1994</t>
  </si>
  <si>
    <t>Obliquity : Why our goals are best achieved indirectly</t>
  </si>
  <si>
    <t>Profile Books</t>
  </si>
  <si>
    <t>Psychology</t>
  </si>
  <si>
    <t>BF637.S8 K39 2011</t>
  </si>
  <si>
    <t>Islamic Law in Theory : Studies on Jurisprudence in Honor of Bernard Weiss</t>
  </si>
  <si>
    <t>BRILL</t>
  </si>
  <si>
    <t>Crisis and Capitalism in Contemporary Argentine Cinema</t>
  </si>
  <si>
    <t>Duke University Press</t>
  </si>
  <si>
    <t>791.43/635882065</t>
  </si>
  <si>
    <t>PN1993; PN1993.5.A7P34 2009</t>
  </si>
  <si>
    <t>The Good Life : Wellbeing and the new science of altruism, selfishness and immorality</t>
  </si>
  <si>
    <t>BF637.H4 M875 2014</t>
  </si>
  <si>
    <t>People at the Well : Kinds, Usages and Meanings of Water in a Global Perspective</t>
  </si>
  <si>
    <t>Campus Verlag</t>
  </si>
  <si>
    <t>Social Science; Science: Biology / Natural History; Science; Science: Physics</t>
  </si>
  <si>
    <t>306; 574.191</t>
  </si>
  <si>
    <t>QC161 .An889 2012</t>
  </si>
  <si>
    <t>Alexander II : King of Scots 1214-1249</t>
  </si>
  <si>
    <t>Birlinn</t>
  </si>
  <si>
    <t>DA782.6</t>
  </si>
  <si>
    <t>American Impersonal : Essays with Sharon Cameron</t>
  </si>
  <si>
    <t>801.95092; 801/.95092; 809</t>
  </si>
  <si>
    <t>PN75.C35 A44 2014</t>
  </si>
  <si>
    <t>The Privilege of Crisis : Narratives of Masculinities in Colonial and Postcolonial Literature, Photography and Film</t>
  </si>
  <si>
    <t>Literature; Social Science</t>
  </si>
  <si>
    <t>305.31; 809.933521</t>
  </si>
  <si>
    <t>HQ1088 .P75 2011</t>
  </si>
  <si>
    <t>Western Perspectives on the Mediterranean : Cultural Transfer in Late Antiquity and the Early Middle Ages, 400-800 AD</t>
  </si>
  <si>
    <t>Virtue, Fortune, and Faith : A Genealogy of Finance</t>
  </si>
  <si>
    <t>Business / Management</t>
  </si>
  <si>
    <t>332.09; 332/.09</t>
  </si>
  <si>
    <t>HG171.G637 2005</t>
  </si>
  <si>
    <t>A Dictionary of Epidemiology</t>
  </si>
  <si>
    <t>Health; Medicine</t>
  </si>
  <si>
    <t>One Health : People, Animals, and the Environment</t>
  </si>
  <si>
    <t>ASM Press</t>
  </si>
  <si>
    <t>Health; Social Science</t>
  </si>
  <si>
    <t>RA639 .O53 2014</t>
  </si>
  <si>
    <t>Josephus, the Emperors, and the City of Rome : From Hostage to Historian</t>
  </si>
  <si>
    <t>DS115.9 .J6 H65 2014</t>
  </si>
  <si>
    <t>Kleinfunde aus Elfenbein und Knochen aus Assur</t>
  </si>
  <si>
    <t>Harrassowitz Verlag</t>
  </si>
  <si>
    <t>DS70.5 .A7 W535 2010</t>
  </si>
  <si>
    <t>Struggle for Hegemony in India : (3 Volume Set)</t>
  </si>
  <si>
    <t>SAGE India</t>
  </si>
  <si>
    <t>Political Science; History</t>
  </si>
  <si>
    <t>324.254; 324.254/07509041; 954</t>
  </si>
  <si>
    <t>DS480.45 .J665 2011</t>
  </si>
  <si>
    <t>New Perspectives on Environmental Justice : Gender, Sexuality, and Activism</t>
  </si>
  <si>
    <t>Rutgers University Press</t>
  </si>
  <si>
    <t>Environmental Studies</t>
  </si>
  <si>
    <t>GE220 .N48 2004; GE220 \.N48 2004</t>
  </si>
  <si>
    <t>Relational and XML Data Exchange</t>
  </si>
  <si>
    <t>Morgan &amp; Claypool Publishers</t>
  </si>
  <si>
    <t>Computer Science / IT</t>
  </si>
  <si>
    <t>QA76 .Ar889 2010</t>
  </si>
  <si>
    <t>A Failed Empire : The Soviet Union in the Cold War from Stalin to Gorbachev</t>
  </si>
  <si>
    <t>DK274 .Z825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</si>
</sst>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left"/>
    </xf>
    <xf numFmtId="1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B7" sqref="B7"/>
    </sheetView>
  </sheetViews>
  <sheetFormatPr defaultRowHeight="15" x14ac:dyDescent="0.25"/>
  <cols>
    <col min="1" max="1" width="9.140625" style="1"/>
    <col min="2" max="2" width="73.7109375" style="1" customWidth="1"/>
    <col min="3" max="3" width="34.140625" style="1" customWidth="1"/>
    <col min="4" max="4" width="14.85546875" style="1" customWidth="1"/>
    <col min="5" max="5" width="15.28515625" style="1" customWidth="1"/>
    <col min="6" max="6" width="15.85546875" style="1" customWidth="1"/>
    <col min="7" max="7" width="34.140625" style="1" customWidth="1"/>
    <col min="8" max="8" width="21.7109375" style="2" customWidth="1"/>
    <col min="9" max="9" width="37.5703125" style="2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</row>
    <row r="2" spans="1:9" x14ac:dyDescent="0.25">
      <c r="A2" s="1">
        <v>1678949</v>
      </c>
      <c r="B2" s="1" t="s">
        <v>127</v>
      </c>
      <c r="C2" s="1" t="s">
        <v>128</v>
      </c>
      <c r="D2" s="3">
        <v>41718</v>
      </c>
      <c r="E2" s="1" t="str">
        <f>"9781555818432"</f>
        <v>9781555818432</v>
      </c>
      <c r="F2" s="1" t="str">
        <f>"9781555818425"</f>
        <v>9781555818425</v>
      </c>
      <c r="G2" s="1" t="s">
        <v>129</v>
      </c>
      <c r="H2" s="2">
        <v>362.19695899999999</v>
      </c>
      <c r="I2" s="2" t="s">
        <v>130</v>
      </c>
    </row>
    <row r="3" spans="1:9" x14ac:dyDescent="0.25">
      <c r="A3" s="1">
        <v>1163192</v>
      </c>
      <c r="B3" s="1" t="s">
        <v>110</v>
      </c>
      <c r="C3" s="1" t="s">
        <v>111</v>
      </c>
      <c r="D3" s="3">
        <v>41184</v>
      </c>
      <c r="E3" s="1" t="str">
        <f>"9781907909054"</f>
        <v>9781907909054</v>
      </c>
      <c r="F3" s="1" t="str">
        <f>"9781904607922"</f>
        <v>9781904607922</v>
      </c>
      <c r="G3" s="1" t="s">
        <v>36</v>
      </c>
      <c r="H3" s="2">
        <v>941.10199999999998</v>
      </c>
      <c r="I3" s="2" t="s">
        <v>112</v>
      </c>
    </row>
    <row r="4" spans="1:9" x14ac:dyDescent="0.25">
      <c r="A4" s="1">
        <v>1609902</v>
      </c>
      <c r="B4" s="1" t="s">
        <v>113</v>
      </c>
      <c r="C4" s="1" t="s">
        <v>24</v>
      </c>
      <c r="D4" s="3">
        <v>41697</v>
      </c>
      <c r="E4" s="1" t="str">
        <f>"9781623563752"</f>
        <v>9781623563752</v>
      </c>
      <c r="F4" s="1" t="str">
        <f>"9781623564155"</f>
        <v>9781623564155</v>
      </c>
      <c r="G4" s="1" t="s">
        <v>11</v>
      </c>
      <c r="H4" s="2" t="s">
        <v>114</v>
      </c>
      <c r="I4" s="2" t="s">
        <v>115</v>
      </c>
    </row>
    <row r="5" spans="1:9" x14ac:dyDescent="0.25">
      <c r="A5" s="1">
        <v>1206941</v>
      </c>
      <c r="B5" s="1" t="s">
        <v>78</v>
      </c>
      <c r="C5" s="1" t="s">
        <v>24</v>
      </c>
      <c r="D5" s="3">
        <v>41417</v>
      </c>
      <c r="E5" s="1" t="str">
        <f>"9781472502186"</f>
        <v>9781472502186</v>
      </c>
      <c r="F5" s="1" t="str">
        <f>"9781780932064"</f>
        <v>9781780932064</v>
      </c>
      <c r="G5" s="1" t="s">
        <v>11</v>
      </c>
      <c r="H5" s="2" t="s">
        <v>79</v>
      </c>
      <c r="I5" s="2" t="s">
        <v>80</v>
      </c>
    </row>
    <row r="6" spans="1:9" x14ac:dyDescent="0.25">
      <c r="A6" s="1">
        <v>564146</v>
      </c>
      <c r="B6" s="1" t="s">
        <v>23</v>
      </c>
      <c r="C6" s="1" t="s">
        <v>24</v>
      </c>
      <c r="D6" s="3">
        <v>39264</v>
      </c>
      <c r="E6" s="1" t="str">
        <f>"9781847883728"</f>
        <v>9781847883728</v>
      </c>
      <c r="F6" s="1" t="str">
        <f>"9781845207489"</f>
        <v>9781845207489</v>
      </c>
      <c r="G6" s="1" t="s">
        <v>15</v>
      </c>
      <c r="H6" s="2" t="s">
        <v>25</v>
      </c>
      <c r="I6" s="2" t="s">
        <v>26</v>
      </c>
    </row>
    <row r="7" spans="1:9" x14ac:dyDescent="0.25">
      <c r="A7" s="1">
        <v>1705771</v>
      </c>
      <c r="B7" s="1" t="s">
        <v>120</v>
      </c>
      <c r="C7" s="1" t="s">
        <v>24</v>
      </c>
      <c r="D7" s="3">
        <v>41809</v>
      </c>
      <c r="E7" s="1" t="str">
        <f>"9781472502124"</f>
        <v>9781472502124</v>
      </c>
      <c r="F7" s="1" t="str">
        <f>"9781780930275"</f>
        <v>9781780930275</v>
      </c>
    </row>
    <row r="8" spans="1:9" x14ac:dyDescent="0.25">
      <c r="A8" s="1">
        <v>1693764</v>
      </c>
      <c r="B8" s="1" t="s">
        <v>97</v>
      </c>
      <c r="C8" s="1" t="s">
        <v>98</v>
      </c>
      <c r="D8" s="3">
        <v>41768</v>
      </c>
      <c r="E8" s="1" t="str">
        <f>"9789004265196"</f>
        <v>9789004265196</v>
      </c>
      <c r="F8" s="1" t="str">
        <f>"9789004264809"</f>
        <v>9789004264809</v>
      </c>
    </row>
    <row r="9" spans="1:9" x14ac:dyDescent="0.25">
      <c r="A9" s="1">
        <v>1632920</v>
      </c>
      <c r="B9" s="1" t="s">
        <v>131</v>
      </c>
      <c r="C9" s="1" t="s">
        <v>98</v>
      </c>
      <c r="D9" s="3">
        <v>41662</v>
      </c>
      <c r="E9" s="1" t="str">
        <f>"9789004266834"</f>
        <v>9789004266834</v>
      </c>
      <c r="F9" s="1" t="str">
        <f>"9789004264335"</f>
        <v>9789004264335</v>
      </c>
      <c r="G9" s="1" t="s">
        <v>36</v>
      </c>
      <c r="H9" s="2">
        <v>933.05092000000002</v>
      </c>
      <c r="I9" s="2" t="s">
        <v>132</v>
      </c>
    </row>
    <row r="10" spans="1:9" x14ac:dyDescent="0.25">
      <c r="A10" s="1">
        <v>896356</v>
      </c>
      <c r="B10" s="1" t="s">
        <v>105</v>
      </c>
      <c r="C10" s="1" t="s">
        <v>106</v>
      </c>
      <c r="D10" s="3">
        <v>41018</v>
      </c>
      <c r="E10" s="1" t="str">
        <f>"9783593416809"</f>
        <v>9783593416809</v>
      </c>
      <c r="F10" s="1" t="str">
        <f>"9783593396101"</f>
        <v>9783593396101</v>
      </c>
      <c r="G10" s="1" t="s">
        <v>107</v>
      </c>
      <c r="H10" s="2" t="s">
        <v>108</v>
      </c>
      <c r="I10" s="2" t="s">
        <v>109</v>
      </c>
    </row>
    <row r="11" spans="1:9" x14ac:dyDescent="0.25">
      <c r="A11" s="1">
        <v>667749</v>
      </c>
      <c r="B11" s="1" t="s">
        <v>116</v>
      </c>
      <c r="C11" s="1" t="s">
        <v>106</v>
      </c>
      <c r="D11" s="3">
        <v>40609</v>
      </c>
      <c r="E11" s="1" t="str">
        <f>"9783593410449"</f>
        <v>9783593410449</v>
      </c>
      <c r="F11" s="1" t="str">
        <f>"9783593393995"</f>
        <v>9783593393995</v>
      </c>
      <c r="G11" s="1" t="s">
        <v>117</v>
      </c>
      <c r="H11" s="2" t="s">
        <v>118</v>
      </c>
      <c r="I11" s="2" t="s">
        <v>119</v>
      </c>
    </row>
    <row r="12" spans="1:9" x14ac:dyDescent="0.25">
      <c r="A12" s="1">
        <v>1621359</v>
      </c>
      <c r="B12" s="1" t="s">
        <v>81</v>
      </c>
      <c r="C12" s="1" t="s">
        <v>82</v>
      </c>
      <c r="D12" s="3">
        <v>39660</v>
      </c>
      <c r="E12" s="1" t="str">
        <f>"9781904505914"</f>
        <v>9781904505914</v>
      </c>
      <c r="F12" s="1" t="str">
        <f>"9781904505358"</f>
        <v>9781904505358</v>
      </c>
      <c r="G12" s="1" t="s">
        <v>83</v>
      </c>
      <c r="H12" s="2">
        <v>305.42</v>
      </c>
      <c r="I12" s="2" t="s">
        <v>84</v>
      </c>
    </row>
    <row r="13" spans="1:9" x14ac:dyDescent="0.25">
      <c r="A13" s="1">
        <v>1170474</v>
      </c>
      <c r="B13" s="1" t="s">
        <v>99</v>
      </c>
      <c r="C13" s="1" t="s">
        <v>100</v>
      </c>
      <c r="D13" s="3">
        <v>39934</v>
      </c>
      <c r="E13" s="1" t="str">
        <f>"9780822390756"</f>
        <v>9780822390756</v>
      </c>
      <c r="F13" s="1" t="str">
        <f>"9780822344575"</f>
        <v>9780822344575</v>
      </c>
      <c r="G13" s="1" t="s">
        <v>71</v>
      </c>
      <c r="H13" s="2" t="s">
        <v>101</v>
      </c>
      <c r="I13" s="2" t="s">
        <v>102</v>
      </c>
    </row>
    <row r="14" spans="1:9" x14ac:dyDescent="0.25">
      <c r="A14" s="1">
        <v>1726994</v>
      </c>
      <c r="B14" s="1" t="s">
        <v>133</v>
      </c>
      <c r="C14" s="1" t="s">
        <v>134</v>
      </c>
      <c r="D14" s="3">
        <v>41791</v>
      </c>
      <c r="E14" s="1" t="str">
        <f>"9783447192132"</f>
        <v>9783447192132</v>
      </c>
      <c r="F14" s="1" t="str">
        <f>"9783447062442"</f>
        <v>9783447062442</v>
      </c>
      <c r="G14" s="1" t="s">
        <v>36</v>
      </c>
      <c r="H14" s="2">
        <v>935</v>
      </c>
      <c r="I14" s="2" t="s">
        <v>135</v>
      </c>
    </row>
    <row r="15" spans="1:9" x14ac:dyDescent="0.25">
      <c r="A15" s="1">
        <v>1650716</v>
      </c>
      <c r="B15" s="1" t="s">
        <v>59</v>
      </c>
      <c r="C15" s="1" t="s">
        <v>60</v>
      </c>
      <c r="D15" s="3">
        <v>41651</v>
      </c>
      <c r="E15" s="1" t="str">
        <f>"9781782253754"</f>
        <v>9781782253754</v>
      </c>
      <c r="F15" s="1" t="str">
        <f>"9781849465472"</f>
        <v>9781849465472</v>
      </c>
      <c r="G15" s="1" t="s">
        <v>52</v>
      </c>
      <c r="H15" s="2" t="s">
        <v>61</v>
      </c>
      <c r="I15" s="2" t="s">
        <v>62</v>
      </c>
    </row>
    <row r="16" spans="1:9" x14ac:dyDescent="0.25">
      <c r="A16" s="1">
        <v>746831</v>
      </c>
      <c r="B16" s="1" t="s">
        <v>56</v>
      </c>
      <c r="C16" s="1" t="s">
        <v>57</v>
      </c>
      <c r="D16" s="3">
        <v>39731</v>
      </c>
      <c r="E16" s="1" t="str">
        <f>"9781907822360"</f>
        <v>9781907822360</v>
      </c>
      <c r="F16" s="1" t="str">
        <f>"9781905791699"</f>
        <v>9781905791699</v>
      </c>
      <c r="G16" s="1" t="s">
        <v>36</v>
      </c>
      <c r="H16" s="2">
        <v>951.05092000000002</v>
      </c>
      <c r="I16" s="2" t="s">
        <v>58</v>
      </c>
    </row>
    <row r="17" spans="1:9" x14ac:dyDescent="0.25">
      <c r="A17" s="1">
        <v>881201</v>
      </c>
      <c r="B17" s="1" t="s">
        <v>145</v>
      </c>
      <c r="C17" s="1" t="s">
        <v>146</v>
      </c>
      <c r="D17" s="3">
        <v>40272</v>
      </c>
      <c r="E17" s="1" t="str">
        <f>"9781608454129"</f>
        <v>9781608454129</v>
      </c>
      <c r="F17" s="1" t="str">
        <f>"9781608454112"</f>
        <v>9781608454112</v>
      </c>
      <c r="G17" s="1" t="s">
        <v>147</v>
      </c>
      <c r="H17" s="2">
        <v>5.7560000000000002</v>
      </c>
      <c r="I17" s="2" t="s">
        <v>148</v>
      </c>
    </row>
    <row r="18" spans="1:9" x14ac:dyDescent="0.25">
      <c r="A18" s="1">
        <v>547941</v>
      </c>
      <c r="B18" s="1" t="s">
        <v>89</v>
      </c>
      <c r="C18" s="1" t="s">
        <v>90</v>
      </c>
      <c r="D18" s="3">
        <v>34455</v>
      </c>
      <c r="E18" s="1" t="str">
        <f>"9780191561108"</f>
        <v>9780191561108</v>
      </c>
      <c r="F18" s="1" t="str">
        <f>"9780192829221"</f>
        <v>9780192829221</v>
      </c>
      <c r="G18" s="1" t="s">
        <v>41</v>
      </c>
      <c r="H18" s="2" t="s">
        <v>91</v>
      </c>
      <c r="I18" s="2" t="s">
        <v>92</v>
      </c>
    </row>
    <row r="19" spans="1:9" x14ac:dyDescent="0.25">
      <c r="A19" s="1">
        <v>1679277</v>
      </c>
      <c r="B19" s="1" t="s">
        <v>125</v>
      </c>
      <c r="C19" s="1" t="s">
        <v>28</v>
      </c>
      <c r="D19" s="3">
        <v>41750</v>
      </c>
      <c r="E19" s="1" t="str">
        <f>"9780199390045"</f>
        <v>9780199390045</v>
      </c>
      <c r="F19" s="1" t="str">
        <f>"9780199976737"</f>
        <v>9780199976737</v>
      </c>
      <c r="G19" s="1" t="s">
        <v>126</v>
      </c>
      <c r="H19" s="2">
        <v>614.40300000000002</v>
      </c>
    </row>
    <row r="20" spans="1:9" x14ac:dyDescent="0.25">
      <c r="A20" s="1">
        <v>431253</v>
      </c>
      <c r="B20" s="1" t="s">
        <v>27</v>
      </c>
      <c r="C20" s="1" t="s">
        <v>28</v>
      </c>
      <c r="D20" s="3">
        <v>38944</v>
      </c>
      <c r="E20" s="1" t="str">
        <f>"9780198023616"</f>
        <v>9780198023616</v>
      </c>
      <c r="F20" s="1" t="str">
        <f>"9780195071900"</f>
        <v>9780195071900</v>
      </c>
      <c r="G20" s="1" t="s">
        <v>29</v>
      </c>
      <c r="H20" s="2">
        <v>303.48272305969999</v>
      </c>
      <c r="I20" s="2" t="s">
        <v>30</v>
      </c>
    </row>
    <row r="21" spans="1:9" x14ac:dyDescent="0.25">
      <c r="A21" s="1">
        <v>415508</v>
      </c>
      <c r="B21" s="1" t="s">
        <v>35</v>
      </c>
      <c r="C21" s="1" t="s">
        <v>28</v>
      </c>
      <c r="D21" s="3">
        <v>39568</v>
      </c>
      <c r="E21" s="1" t="str">
        <f>"9780198043027"</f>
        <v>9780198043027</v>
      </c>
      <c r="F21" s="1" t="str">
        <f>"9780195315134"</f>
        <v>9780195315134</v>
      </c>
      <c r="G21" s="1" t="s">
        <v>36</v>
      </c>
      <c r="H21" s="2" t="s">
        <v>37</v>
      </c>
      <c r="I21" s="2" t="s">
        <v>38</v>
      </c>
    </row>
    <row r="22" spans="1:9" x14ac:dyDescent="0.25">
      <c r="A22" s="1">
        <v>1053973</v>
      </c>
      <c r="B22" s="1" t="s">
        <v>39</v>
      </c>
      <c r="C22" s="1" t="s">
        <v>40</v>
      </c>
      <c r="D22" s="3">
        <v>40609</v>
      </c>
      <c r="E22" s="1" t="str">
        <f>"9783035300567"</f>
        <v>9783035300567</v>
      </c>
      <c r="F22" s="1" t="str">
        <f>"9783039114221"</f>
        <v>9783039114221</v>
      </c>
      <c r="G22" s="1" t="s">
        <v>41</v>
      </c>
      <c r="H22" s="2">
        <v>833.91399999999999</v>
      </c>
      <c r="I22" s="2" t="s">
        <v>42</v>
      </c>
    </row>
    <row r="23" spans="1:9" x14ac:dyDescent="0.25">
      <c r="A23" s="1">
        <v>548759</v>
      </c>
      <c r="B23" s="1" t="s">
        <v>13</v>
      </c>
      <c r="C23" s="1" t="s">
        <v>14</v>
      </c>
      <c r="D23" s="3">
        <v>40387</v>
      </c>
      <c r="E23" s="1" t="str">
        <f>"9781400835584"</f>
        <v>9781400835584</v>
      </c>
      <c r="F23" s="1" t="str">
        <f>"9780691121260"</f>
        <v>9780691121260</v>
      </c>
      <c r="G23" s="1" t="s">
        <v>15</v>
      </c>
      <c r="H23" s="2">
        <v>306.3</v>
      </c>
      <c r="I23" s="2" t="s">
        <v>16</v>
      </c>
    </row>
    <row r="24" spans="1:9" x14ac:dyDescent="0.25">
      <c r="A24" s="1">
        <v>784068</v>
      </c>
      <c r="B24" s="1" t="s">
        <v>93</v>
      </c>
      <c r="C24" s="1" t="s">
        <v>94</v>
      </c>
      <c r="D24" s="3">
        <v>40577</v>
      </c>
      <c r="E24" s="1" t="str">
        <f>"9781847651853"</f>
        <v>9781847651853</v>
      </c>
      <c r="F24" s="1" t="str">
        <f>"9781846682896"</f>
        <v>9781846682896</v>
      </c>
      <c r="G24" s="1" t="s">
        <v>95</v>
      </c>
      <c r="H24" s="2">
        <v>153.80000000000001</v>
      </c>
      <c r="I24" s="2" t="s">
        <v>96</v>
      </c>
    </row>
    <row r="25" spans="1:9" x14ac:dyDescent="0.25">
      <c r="A25" s="1">
        <v>669809</v>
      </c>
      <c r="B25" s="1" t="s">
        <v>47</v>
      </c>
      <c r="C25" s="1" t="s">
        <v>48</v>
      </c>
      <c r="D25" s="3">
        <v>40649</v>
      </c>
      <c r="E25" s="1" t="str">
        <f>"9781442209237"</f>
        <v>9781442209237</v>
      </c>
      <c r="F25" s="1" t="str">
        <f>"9781442209220"</f>
        <v>9781442209220</v>
      </c>
      <c r="G25" s="1" t="s">
        <v>36</v>
      </c>
      <c r="H25" s="2" t="s">
        <v>49</v>
      </c>
      <c r="I25" s="2" t="s">
        <v>50</v>
      </c>
    </row>
    <row r="26" spans="1:9" x14ac:dyDescent="0.25">
      <c r="A26" s="1">
        <v>979585</v>
      </c>
      <c r="B26" s="1" t="s">
        <v>141</v>
      </c>
      <c r="C26" s="1" t="s">
        <v>142</v>
      </c>
      <c r="D26" s="3">
        <v>38163</v>
      </c>
      <c r="E26" s="1" t="str">
        <f>"9780813542539"</f>
        <v>9780813542539</v>
      </c>
      <c r="F26" s="1" t="str">
        <f>"9780813534268"</f>
        <v>9780813534268</v>
      </c>
      <c r="G26" s="1" t="s">
        <v>143</v>
      </c>
      <c r="H26" s="2">
        <v>363.7</v>
      </c>
      <c r="I26" s="2" t="s">
        <v>144</v>
      </c>
    </row>
    <row r="27" spans="1:9" x14ac:dyDescent="0.25">
      <c r="A27" s="1">
        <v>835833</v>
      </c>
      <c r="B27" s="1" t="s">
        <v>136</v>
      </c>
      <c r="C27" s="1" t="s">
        <v>137</v>
      </c>
      <c r="D27" s="3">
        <v>40817</v>
      </c>
      <c r="E27" s="1" t="str">
        <f>"9788132109242"</f>
        <v>9788132109242</v>
      </c>
      <c r="F27" s="1" t="str">
        <f>"9788132106548"</f>
        <v>9788132106548</v>
      </c>
      <c r="G27" s="1" t="s">
        <v>138</v>
      </c>
      <c r="H27" s="2" t="s">
        <v>139</v>
      </c>
      <c r="I27" s="2" t="s">
        <v>140</v>
      </c>
    </row>
    <row r="28" spans="1:9" x14ac:dyDescent="0.25">
      <c r="A28" s="1">
        <v>684113</v>
      </c>
      <c r="B28" s="1" t="s">
        <v>85</v>
      </c>
      <c r="C28" s="1" t="s">
        <v>18</v>
      </c>
      <c r="D28" s="3">
        <v>40638</v>
      </c>
      <c r="E28" s="1" t="str">
        <f>"9780203808320"</f>
        <v>9780203808320</v>
      </c>
      <c r="F28" s="1" t="str">
        <f>"9780415608459"</f>
        <v>9780415608459</v>
      </c>
      <c r="G28" s="1" t="s">
        <v>86</v>
      </c>
      <c r="H28" s="2" t="s">
        <v>87</v>
      </c>
      <c r="I28" s="2" t="s">
        <v>88</v>
      </c>
    </row>
    <row r="29" spans="1:9" x14ac:dyDescent="0.25">
      <c r="A29" s="1">
        <v>261304</v>
      </c>
      <c r="B29" s="1" t="s">
        <v>63</v>
      </c>
      <c r="C29" s="1" t="s">
        <v>18</v>
      </c>
      <c r="D29" s="3">
        <v>38875</v>
      </c>
      <c r="E29" s="1" t="str">
        <f>"9780203013663"</f>
        <v>9780203013663</v>
      </c>
      <c r="F29" s="1" t="str">
        <f>"9780415363334"</f>
        <v>9780415363334</v>
      </c>
      <c r="G29" s="1" t="s">
        <v>64</v>
      </c>
      <c r="H29" s="2" t="s">
        <v>65</v>
      </c>
      <c r="I29" s="2" t="s">
        <v>66</v>
      </c>
    </row>
    <row r="30" spans="1:9" x14ac:dyDescent="0.25">
      <c r="A30" s="1">
        <v>958470</v>
      </c>
      <c r="B30" s="1" t="s">
        <v>54</v>
      </c>
      <c r="C30" s="1" t="s">
        <v>18</v>
      </c>
      <c r="D30" s="3">
        <v>40980</v>
      </c>
      <c r="E30" s="1" t="str">
        <f>"9781135194765"</f>
        <v>9781135194765</v>
      </c>
      <c r="F30" s="1" t="str">
        <f>"9780415561808"</f>
        <v>9780415561808</v>
      </c>
      <c r="G30" s="1" t="s">
        <v>15</v>
      </c>
      <c r="H30" s="2">
        <v>305.80009999999999</v>
      </c>
      <c r="I30" s="2" t="s">
        <v>55</v>
      </c>
    </row>
    <row r="31" spans="1:9" x14ac:dyDescent="0.25">
      <c r="A31" s="1">
        <v>1596877</v>
      </c>
      <c r="B31" s="1" t="s">
        <v>51</v>
      </c>
      <c r="C31" s="1" t="s">
        <v>18</v>
      </c>
      <c r="D31" s="3">
        <v>41649</v>
      </c>
      <c r="E31" s="1" t="str">
        <f>"9781135116064"</f>
        <v>9781135116064</v>
      </c>
      <c r="F31" s="1" t="str">
        <f>"9780415659567"</f>
        <v>9780415659567</v>
      </c>
      <c r="G31" s="1" t="s">
        <v>52</v>
      </c>
      <c r="H31" s="2">
        <v>341</v>
      </c>
      <c r="I31" s="2" t="s">
        <v>53</v>
      </c>
    </row>
    <row r="32" spans="1:9" x14ac:dyDescent="0.25">
      <c r="A32" s="1">
        <v>1673596</v>
      </c>
      <c r="B32" s="1" t="s">
        <v>67</v>
      </c>
      <c r="C32" s="1" t="s">
        <v>18</v>
      </c>
      <c r="D32" s="3">
        <v>41740</v>
      </c>
      <c r="E32" s="1" t="str">
        <f>"9781317918592"</f>
        <v>9781317918592</v>
      </c>
      <c r="F32" s="1" t="str">
        <f>"9780415824989"</f>
        <v>9780415824989</v>
      </c>
      <c r="G32" s="1" t="s">
        <v>68</v>
      </c>
      <c r="H32" s="2" t="s">
        <v>65</v>
      </c>
      <c r="I32" s="2" t="s">
        <v>69</v>
      </c>
    </row>
    <row r="33" spans="1:9" x14ac:dyDescent="0.25">
      <c r="A33" s="1">
        <v>1397412</v>
      </c>
      <c r="B33" s="1" t="s">
        <v>22</v>
      </c>
      <c r="C33" s="1" t="s">
        <v>18</v>
      </c>
      <c r="D33" s="3">
        <v>41530</v>
      </c>
      <c r="E33" s="1" t="str">
        <f>"9781317983330"</f>
        <v>9781317983330</v>
      </c>
      <c r="F33" s="1" t="str">
        <f>"9780415589185"</f>
        <v>9780415589185</v>
      </c>
    </row>
    <row r="34" spans="1:9" x14ac:dyDescent="0.25">
      <c r="A34" s="1">
        <v>1422336</v>
      </c>
      <c r="B34" s="1" t="s">
        <v>43</v>
      </c>
      <c r="C34" s="1" t="s">
        <v>18</v>
      </c>
      <c r="D34" s="3">
        <v>41544</v>
      </c>
      <c r="E34" s="1" t="str">
        <f>"9781317902874"</f>
        <v>9781317902874</v>
      </c>
      <c r="F34" s="1" t="str">
        <f>"9780273732587"</f>
        <v>9780273732587</v>
      </c>
      <c r="G34" s="1" t="s">
        <v>44</v>
      </c>
      <c r="H34" s="2" t="s">
        <v>45</v>
      </c>
      <c r="I34" s="2" t="s">
        <v>46</v>
      </c>
    </row>
    <row r="35" spans="1:9" x14ac:dyDescent="0.25">
      <c r="A35" s="1">
        <v>1244597</v>
      </c>
      <c r="B35" s="1" t="s">
        <v>17</v>
      </c>
      <c r="C35" s="1" t="s">
        <v>18</v>
      </c>
      <c r="D35" s="3">
        <v>41451</v>
      </c>
      <c r="E35" s="1" t="str">
        <f>"9781136271168"</f>
        <v>9781136271168</v>
      </c>
      <c r="F35" s="1" t="str">
        <f>"9781849713405"</f>
        <v>9781849713405</v>
      </c>
      <c r="G35" s="1" t="s">
        <v>19</v>
      </c>
      <c r="H35" s="2" t="s">
        <v>20</v>
      </c>
      <c r="I35" s="2" t="s">
        <v>21</v>
      </c>
    </row>
    <row r="36" spans="1:9" x14ac:dyDescent="0.25">
      <c r="A36" s="1">
        <v>1675968</v>
      </c>
      <c r="B36" s="1" t="s">
        <v>103</v>
      </c>
      <c r="C36" s="1" t="s">
        <v>18</v>
      </c>
      <c r="D36" s="3">
        <v>41745</v>
      </c>
      <c r="E36" s="1" t="str">
        <f>"9781317909743"</f>
        <v>9781317909743</v>
      </c>
      <c r="F36" s="1" t="str">
        <f>"9781848722262"</f>
        <v>9781848722262</v>
      </c>
      <c r="G36" s="1" t="s">
        <v>95</v>
      </c>
      <c r="H36" s="2">
        <v>158.30000000000001</v>
      </c>
      <c r="I36" s="2" t="s">
        <v>104</v>
      </c>
    </row>
    <row r="37" spans="1:9" x14ac:dyDescent="0.25">
      <c r="A37" s="1">
        <v>906737</v>
      </c>
      <c r="B37" s="1" t="s">
        <v>149</v>
      </c>
      <c r="C37" s="1" t="s">
        <v>32</v>
      </c>
      <c r="D37" s="3">
        <v>39845</v>
      </c>
      <c r="E37" s="1" t="str">
        <f>"9780807899052"</f>
        <v>9780807899052</v>
      </c>
      <c r="F37" s="1" t="str">
        <f>"9780807859582"</f>
        <v>9780807859582</v>
      </c>
      <c r="G37" s="1" t="s">
        <v>36</v>
      </c>
      <c r="H37" s="2">
        <v>947.08500000000004</v>
      </c>
      <c r="I37" s="2" t="s">
        <v>150</v>
      </c>
    </row>
    <row r="38" spans="1:9" x14ac:dyDescent="0.25">
      <c r="A38" s="1">
        <v>953199</v>
      </c>
      <c r="B38" s="1" t="s">
        <v>70</v>
      </c>
      <c r="C38" s="1" t="s">
        <v>32</v>
      </c>
      <c r="D38" s="3">
        <v>28398</v>
      </c>
      <c r="E38" s="1" t="str">
        <f>"9780807837733"</f>
        <v>9780807837733</v>
      </c>
      <c r="F38" s="1" t="str">
        <f>"9780807812747"</f>
        <v>9780807812747</v>
      </c>
      <c r="G38" s="1" t="s">
        <v>71</v>
      </c>
      <c r="H38" s="2" t="s">
        <v>72</v>
      </c>
      <c r="I38" s="2" t="s">
        <v>73</v>
      </c>
    </row>
    <row r="39" spans="1:9" x14ac:dyDescent="0.25">
      <c r="A39" s="1">
        <v>880027</v>
      </c>
      <c r="B39" s="1" t="s">
        <v>31</v>
      </c>
      <c r="C39" s="1" t="s">
        <v>32</v>
      </c>
      <c r="D39" s="3">
        <v>34334</v>
      </c>
      <c r="E39" s="1" t="str">
        <f>"9780807860113"</f>
        <v>9780807860113</v>
      </c>
      <c r="F39" s="1" t="str">
        <f>"9780807843918"</f>
        <v>9780807843918</v>
      </c>
      <c r="G39" s="1" t="s">
        <v>33</v>
      </c>
      <c r="H39" s="2">
        <v>959.70433730000002</v>
      </c>
      <c r="I39" s="2" t="s">
        <v>34</v>
      </c>
    </row>
    <row r="40" spans="1:9" x14ac:dyDescent="0.25">
      <c r="A40" s="1">
        <v>310710</v>
      </c>
      <c r="B40" s="1" t="s">
        <v>9</v>
      </c>
      <c r="C40" s="1" t="s">
        <v>10</v>
      </c>
      <c r="D40" s="3">
        <v>38571</v>
      </c>
      <c r="E40" s="1" t="str">
        <f>"9780816697007"</f>
        <v>9780816697007</v>
      </c>
      <c r="F40" s="1" t="str">
        <f>"9780816645275"</f>
        <v>9780816645275</v>
      </c>
      <c r="G40" s="1" t="s">
        <v>11</v>
      </c>
      <c r="H40" s="2">
        <v>810.9</v>
      </c>
      <c r="I40" s="2" t="s">
        <v>12</v>
      </c>
    </row>
    <row r="41" spans="1:9" x14ac:dyDescent="0.25">
      <c r="A41" s="1">
        <v>310691</v>
      </c>
      <c r="B41" s="1" t="s">
        <v>121</v>
      </c>
      <c r="C41" s="1" t="s">
        <v>10</v>
      </c>
      <c r="D41" s="3">
        <v>38412</v>
      </c>
      <c r="E41" s="1" t="str">
        <f>"9780816696345"</f>
        <v>9780816696345</v>
      </c>
      <c r="F41" s="1" t="str">
        <f>"9780816644148"</f>
        <v>9780816644148</v>
      </c>
      <c r="G41" s="1" t="s">
        <v>122</v>
      </c>
      <c r="H41" s="2" t="s">
        <v>123</v>
      </c>
      <c r="I41" s="2" t="s">
        <v>124</v>
      </c>
    </row>
    <row r="42" spans="1:9" x14ac:dyDescent="0.25">
      <c r="A42" s="1">
        <v>1729548</v>
      </c>
      <c r="B42" s="1" t="s">
        <v>74</v>
      </c>
      <c r="C42" s="1" t="s">
        <v>75</v>
      </c>
      <c r="D42" s="3">
        <v>41822</v>
      </c>
      <c r="E42" s="1" t="str">
        <f>"9780745684239"</f>
        <v>9780745684239</v>
      </c>
      <c r="F42" s="1" t="str">
        <f>"9780745662473"</f>
        <v>9780745662473</v>
      </c>
      <c r="G42" s="1" t="s">
        <v>76</v>
      </c>
      <c r="H42" s="2">
        <v>327.51</v>
      </c>
      <c r="I42" s="2" t="s">
        <v>77</v>
      </c>
    </row>
  </sheetData>
  <sortState ref="A2:I42">
    <sortCondition ref="C2:C42"/>
    <sortCondition ref="B2:B4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SalesReport_140231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AITKEN Karen</dc:creator>
  <cp:lastModifiedBy>AITKEN Karen</cp:lastModifiedBy>
  <dcterms:created xsi:type="dcterms:W3CDTF">2014-07-30T14:07:03Z</dcterms:created>
  <dcterms:modified xsi:type="dcterms:W3CDTF">2014-07-30T14:11:44Z</dcterms:modified>
</cp:coreProperties>
</file>